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L:\Bids and Specs, Formal\2024 Sealed Bids\ES24-0032F - 2024 WASTEWATER CURED-INPLACE\"/>
    </mc:Choice>
  </mc:AlternateContent>
  <xr:revisionPtr revIDLastSave="0" documentId="8_{54293660-F8D9-49FD-9AE8-3449100530FD}" xr6:coauthVersionLast="47" xr6:coauthVersionMax="47" xr10:uidLastSave="{00000000-0000-0000-0000-000000000000}"/>
  <bookViews>
    <workbookView xWindow="-28920" yWindow="825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F36" i="1"/>
  <c r="F35" i="1"/>
  <c r="H3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0" i="1"/>
  <c r="F11" i="1"/>
  <c r="F12" i="1"/>
  <c r="F13" i="1"/>
  <c r="F14" i="1"/>
  <c r="F15" i="1"/>
  <c r="F16" i="1"/>
  <c r="H11" i="1"/>
  <c r="H12" i="1"/>
  <c r="H13" i="1"/>
  <c r="H32" i="1" s="1"/>
  <c r="H10" i="1" l="1"/>
  <c r="F9" i="1" l="1"/>
  <c r="F32" i="1" s="1"/>
  <c r="H9" i="1" l="1"/>
  <c r="H14" i="1" l="1"/>
  <c r="H15" i="1"/>
  <c r="H16" i="1"/>
  <c r="H33" i="1" l="1"/>
  <c r="H34" i="1" s="1"/>
  <c r="F33" i="1" l="1"/>
  <c r="F34" i="1" s="1"/>
</calcChain>
</file>

<file path=xl/sharedStrings.xml><?xml version="1.0" encoding="utf-8"?>
<sst xmlns="http://schemas.openxmlformats.org/spreadsheetml/2006/main" count="97" uniqueCount="73">
  <si>
    <t>Item</t>
  </si>
  <si>
    <t>Description</t>
  </si>
  <si>
    <t>Unit</t>
  </si>
  <si>
    <t>Quantity</t>
  </si>
  <si>
    <t>Unit Price</t>
  </si>
  <si>
    <t>Amount</t>
  </si>
  <si>
    <t>ENGINEER'S 
ESTIMATE</t>
  </si>
  <si>
    <t>Unit:</t>
  </si>
  <si>
    <t>AC</t>
  </si>
  <si>
    <t>CY</t>
  </si>
  <si>
    <t>EA</t>
  </si>
  <si>
    <t>FA</t>
  </si>
  <si>
    <t>HN</t>
  </si>
  <si>
    <t>HR</t>
  </si>
  <si>
    <t>LF</t>
  </si>
  <si>
    <t>LS</t>
  </si>
  <si>
    <t>SF</t>
  </si>
  <si>
    <t>SY</t>
  </si>
  <si>
    <t>TN</t>
  </si>
  <si>
    <t>Total Base Bid</t>
  </si>
  <si>
    <t>SCHEDULE A</t>
  </si>
  <si>
    <t>Sales Tax 10. 3%</t>
  </si>
  <si>
    <t xml:space="preserve">Subtotal </t>
  </si>
  <si>
    <t>2024 Wastewater CIPP Rehabilitation Project in Various Tacoma Locations</t>
  </si>
  <si>
    <t>ES24-0032F</t>
  </si>
  <si>
    <t>WW1</t>
  </si>
  <si>
    <t>WW2</t>
  </si>
  <si>
    <t>WW3</t>
  </si>
  <si>
    <t>WW4</t>
  </si>
  <si>
    <t>WW5</t>
  </si>
  <si>
    <t>WW6</t>
  </si>
  <si>
    <t>WW7</t>
  </si>
  <si>
    <t>WW8</t>
  </si>
  <si>
    <t>WW9</t>
  </si>
  <si>
    <t>WW10</t>
  </si>
  <si>
    <t>WW11</t>
  </si>
  <si>
    <t>WW12</t>
  </si>
  <si>
    <t>WW13</t>
  </si>
  <si>
    <t>WW14</t>
  </si>
  <si>
    <t>WW15</t>
  </si>
  <si>
    <t>WW16</t>
  </si>
  <si>
    <t>WW17</t>
  </si>
  <si>
    <t>WW18</t>
  </si>
  <si>
    <t>WW19</t>
  </si>
  <si>
    <t>WW20</t>
  </si>
  <si>
    <t>WW21</t>
  </si>
  <si>
    <t>WW22</t>
  </si>
  <si>
    <t>SPCC Plan</t>
  </si>
  <si>
    <t>Mobilization</t>
  </si>
  <si>
    <t>Pedestrian Traffic Control</t>
  </si>
  <si>
    <t>Project Temporary Traffic Control</t>
  </si>
  <si>
    <t>Uniformed Police Officer for Traffic Control</t>
  </si>
  <si>
    <t>Removal of Structures and Obstructions</t>
  </si>
  <si>
    <t>Removal and Reinstallation of Fence</t>
  </si>
  <si>
    <t>Temporary Sanitary Sewer Bypass 8" - 12" Diameter</t>
  </si>
  <si>
    <t>Temporary Sanitary Sewer Bypass 15" - 24" Diameter</t>
  </si>
  <si>
    <t>Bypass Side Sewer</t>
  </si>
  <si>
    <t>Pre-Installation Cleaning and Inspection</t>
  </si>
  <si>
    <t xml:space="preserve">Disposal of Waste Material </t>
  </si>
  <si>
    <t>Short Liner Repair for Host Pipe</t>
  </si>
  <si>
    <t>Internal Reinstatement of Side Sewer</t>
  </si>
  <si>
    <t>Railroad Coordination and Safety with BNSF</t>
  </si>
  <si>
    <t>Railroad Coordination and Safety with Sound Transit</t>
  </si>
  <si>
    <t>Railroad Flagging (Sound Transit)</t>
  </si>
  <si>
    <t>Insituform Technologies, LLC        Chesterfield, MO</t>
  </si>
  <si>
    <t>Furnish and Install 8-inch Diameter CIPP for Storm Sewer</t>
  </si>
  <si>
    <t>Furnish and Install 10-inch Diameter CIPP for Storm Sewer</t>
  </si>
  <si>
    <t>Furnish and Install 12-inch Diameter CIPP for Storm Sewer</t>
  </si>
  <si>
    <t>Furnish and Install 15-inch Diameter CIPP for Storm Sewer</t>
  </si>
  <si>
    <t>Furnish and Install 24-inch Diameter CIPP for Storm Sewer</t>
  </si>
  <si>
    <r>
      <t xml:space="preserve">Bid Opening: </t>
    </r>
    <r>
      <rPr>
        <b/>
        <sz val="11"/>
        <color rgb="FFFF0000"/>
        <rFont val="Arial"/>
        <family val="2"/>
      </rPr>
      <t>12/17/2024</t>
    </r>
  </si>
  <si>
    <t>Contingency (10%) without Sales Tax</t>
  </si>
  <si>
    <t>Total Base Bid plus 10% Contingency plus Sales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</si>
</sst>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name val="Univers (WN)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/>
    <xf numFmtId="0" fontId="1" fillId="0" borderId="0"/>
    <xf numFmtId="39" fontId="4" fillId="0" borderId="0" applyAlignment="0" applyProtection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/>
    <xf numFmtId="0" fontId="22" fillId="0" borderId="0"/>
    <xf numFmtId="0" fontId="21" fillId="0" borderId="0"/>
    <xf numFmtId="0" fontId="1" fillId="0" borderId="0"/>
    <xf numFmtId="44" fontId="1" fillId="0" borderId="0" applyFont="0" applyFill="0" applyBorder="0" applyAlignment="0" applyProtection="0"/>
    <xf numFmtId="0" fontId="21" fillId="0" borderId="0"/>
    <xf numFmtId="0" fontId="2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23" fillId="0" borderId="0"/>
    <xf numFmtId="0" fontId="23" fillId="0" borderId="0"/>
    <xf numFmtId="0" fontId="1" fillId="0" borderId="0"/>
    <xf numFmtId="39" fontId="4" fillId="0" borderId="0" applyAlignment="0" applyProtection="0"/>
    <xf numFmtId="0" fontId="1" fillId="0" borderId="0"/>
    <xf numFmtId="43" fontId="21" fillId="0" borderId="0" applyFont="0" applyFill="0" applyBorder="0" applyAlignment="0" applyProtection="0"/>
    <xf numFmtId="0" fontId="24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/>
    <xf numFmtId="14" fontId="2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3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0" quotePrefix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/>
    </xf>
    <xf numFmtId="1" fontId="25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64" fontId="26" fillId="4" borderId="1" xfId="0" applyNumberFormat="1" applyFont="1" applyFill="1" applyBorder="1"/>
    <xf numFmtId="164" fontId="26" fillId="0" borderId="1" xfId="0" applyNumberFormat="1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0" borderId="1" xfId="0" applyFont="1" applyFill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0" fontId="27" fillId="0" borderId="1" xfId="0" applyFont="1" applyBorder="1"/>
    <xf numFmtId="4" fontId="26" fillId="0" borderId="1" xfId="0" applyNumberFormat="1" applyFont="1" applyBorder="1" applyAlignment="1">
      <alignment horizontal="center"/>
    </xf>
    <xf numFmtId="164" fontId="27" fillId="0" borderId="1" xfId="0" applyNumberFormat="1" applyFont="1" applyBorder="1"/>
    <xf numFmtId="0" fontId="27" fillId="0" borderId="1" xfId="0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164" fontId="27" fillId="0" borderId="1" xfId="0" applyNumberFormat="1" applyFont="1" applyFill="1" applyBorder="1"/>
    <xf numFmtId="0" fontId="27" fillId="0" borderId="0" xfId="0" applyFont="1"/>
    <xf numFmtId="0" fontId="26" fillId="4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</cellXfs>
  <cellStyles count="92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3" xr:uid="{00000000-0005-0000-0000-00001B000000}"/>
    <cellStyle name="Comma 2 2" xfId="90" xr:uid="{00000000-0005-0000-0000-00001C000000}"/>
    <cellStyle name="Comma 3" xfId="82" xr:uid="{00000000-0005-0000-0000-00001D000000}"/>
    <cellStyle name="Currency 2" xfId="51" xr:uid="{00000000-0005-0000-0000-00001F000000}"/>
    <cellStyle name="Currency 2 2" xfId="52" xr:uid="{00000000-0005-0000-0000-000020000000}"/>
    <cellStyle name="Currency 3" xfId="53" xr:uid="{00000000-0005-0000-0000-000021000000}"/>
    <cellStyle name="Currency 4" xfId="54" xr:uid="{00000000-0005-0000-0000-000022000000}"/>
    <cellStyle name="Currency 5" xfId="48" xr:uid="{00000000-0005-0000-0000-00002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55" xr:uid="{00000000-0005-0000-0000-00002E000000}"/>
    <cellStyle name="Normal 10 2" xfId="56" xr:uid="{00000000-0005-0000-0000-00002F000000}"/>
    <cellStyle name="Normal 11" xfId="57" xr:uid="{00000000-0005-0000-0000-000030000000}"/>
    <cellStyle name="Normal 12" xfId="47" xr:uid="{00000000-0005-0000-0000-000031000000}"/>
    <cellStyle name="Normal 13" xfId="81" xr:uid="{00000000-0005-0000-0000-000032000000}"/>
    <cellStyle name="Normal 14" xfId="83" xr:uid="{00000000-0005-0000-0000-000033000000}"/>
    <cellStyle name="Normal 15" xfId="44" xr:uid="{00000000-0005-0000-0000-000034000000}"/>
    <cellStyle name="Normal 16" xfId="91" xr:uid="{00000000-0005-0000-0000-000035000000}"/>
    <cellStyle name="Normal 2" xfId="2" xr:uid="{00000000-0005-0000-0000-000036000000}"/>
    <cellStyle name="Normal 2 2" xfId="50" xr:uid="{00000000-0005-0000-0000-000037000000}"/>
    <cellStyle name="Normal 2 2 2" xfId="58" xr:uid="{00000000-0005-0000-0000-000038000000}"/>
    <cellStyle name="Normal 2 2 3" xfId="86" xr:uid="{00000000-0005-0000-0000-000039000000}"/>
    <cellStyle name="Normal 2 3" xfId="59" xr:uid="{00000000-0005-0000-0000-00003A000000}"/>
    <cellStyle name="Normal 2 3 2" xfId="60" xr:uid="{00000000-0005-0000-0000-00003B000000}"/>
    <cellStyle name="Normal 2 4" xfId="1" xr:uid="{00000000-0005-0000-0000-00003C000000}"/>
    <cellStyle name="Normal 2 4 2" xfId="62" xr:uid="{00000000-0005-0000-0000-00003D000000}"/>
    <cellStyle name="Normal 2 4 3" xfId="61" xr:uid="{00000000-0005-0000-0000-00003E000000}"/>
    <cellStyle name="Normal 2 5" xfId="49" xr:uid="{00000000-0005-0000-0000-00003F000000}"/>
    <cellStyle name="Normal 2 6" xfId="85" xr:uid="{00000000-0005-0000-0000-000040000000}"/>
    <cellStyle name="Normal 2 7" xfId="45" xr:uid="{00000000-0005-0000-0000-000041000000}"/>
    <cellStyle name="Normal 3" xfId="46" xr:uid="{00000000-0005-0000-0000-000042000000}"/>
    <cellStyle name="Normal 3 2" xfId="63" xr:uid="{00000000-0005-0000-0000-000043000000}"/>
    <cellStyle name="Normal 4" xfId="64" xr:uid="{00000000-0005-0000-0000-000044000000}"/>
    <cellStyle name="Normal 4 2" xfId="65" xr:uid="{00000000-0005-0000-0000-000045000000}"/>
    <cellStyle name="Normal 5" xfId="66" xr:uid="{00000000-0005-0000-0000-000046000000}"/>
    <cellStyle name="Normal 5 2" xfId="67" xr:uid="{00000000-0005-0000-0000-000047000000}"/>
    <cellStyle name="Normal 5 2 2" xfId="89" xr:uid="{00000000-0005-0000-0000-000048000000}"/>
    <cellStyle name="Normal 5 3" xfId="87" xr:uid="{00000000-0005-0000-0000-000049000000}"/>
    <cellStyle name="Normal 6" xfId="68" xr:uid="{00000000-0005-0000-0000-00004A000000}"/>
    <cellStyle name="Normal 6 2" xfId="69" xr:uid="{00000000-0005-0000-0000-00004B000000}"/>
    <cellStyle name="Normal 6 3" xfId="70" xr:uid="{00000000-0005-0000-0000-00004C000000}"/>
    <cellStyle name="Normal 6 4" xfId="88" xr:uid="{00000000-0005-0000-0000-00004D000000}"/>
    <cellStyle name="Normal 7" xfId="71" xr:uid="{00000000-0005-0000-0000-00004E000000}"/>
    <cellStyle name="Normal 7 2" xfId="72" xr:uid="{00000000-0005-0000-0000-00004F000000}"/>
    <cellStyle name="Normal 8" xfId="73" xr:uid="{00000000-0005-0000-0000-000050000000}"/>
    <cellStyle name="Normal 8 2" xfId="74" xr:uid="{00000000-0005-0000-0000-000051000000}"/>
    <cellStyle name="Normal 9" xfId="75" xr:uid="{00000000-0005-0000-0000-000052000000}"/>
    <cellStyle name="Normal 9 2" xfId="76" xr:uid="{00000000-0005-0000-0000-000053000000}"/>
    <cellStyle name="Note 2" xfId="84" xr:uid="{00000000-0005-0000-0000-000054000000}"/>
    <cellStyle name="Output" xfId="13" builtinId="21" customBuiltin="1"/>
    <cellStyle name="Percent 2" xfId="77" xr:uid="{00000000-0005-0000-0000-000056000000}"/>
    <cellStyle name="Percent 2 2" xfId="78" xr:uid="{00000000-0005-0000-0000-000057000000}"/>
    <cellStyle name="Percent 3" xfId="79" xr:uid="{00000000-0005-0000-0000-000058000000}"/>
    <cellStyle name="Percent 4" xfId="80" xr:uid="{00000000-0005-0000-0000-000059000000}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FCD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="91" zoomScaleNormal="91" workbookViewId="0">
      <selection activeCell="E35" sqref="E35"/>
    </sheetView>
  </sheetViews>
  <sheetFormatPr defaultColWidth="9.140625" defaultRowHeight="12.75" x14ac:dyDescent="0.2"/>
  <cols>
    <col min="1" max="1" width="14.85546875" style="1" customWidth="1"/>
    <col min="2" max="2" width="65.85546875" style="1" customWidth="1"/>
    <col min="3" max="3" width="14.7109375" style="14" bestFit="1" customWidth="1"/>
    <col min="4" max="4" width="10.42578125" style="15" customWidth="1"/>
    <col min="5" max="5" width="16.7109375" style="1" customWidth="1"/>
    <col min="6" max="6" width="16.85546875" style="1" customWidth="1"/>
    <col min="7" max="8" width="16.7109375" style="1" customWidth="1"/>
    <col min="9" max="16384" width="9.140625" style="1"/>
  </cols>
  <sheetData>
    <row r="1" spans="1:8" ht="15" x14ac:dyDescent="0.25">
      <c r="A1" s="38" t="s">
        <v>23</v>
      </c>
    </row>
    <row r="2" spans="1:8" ht="15" x14ac:dyDescent="0.25">
      <c r="A2" s="38" t="s">
        <v>24</v>
      </c>
    </row>
    <row r="3" spans="1:8" ht="15" x14ac:dyDescent="0.25">
      <c r="A3" s="38" t="s">
        <v>70</v>
      </c>
      <c r="B3" s="9"/>
    </row>
    <row r="5" spans="1:8" ht="15.75" customHeight="1" x14ac:dyDescent="0.2">
      <c r="E5" s="39" t="s">
        <v>6</v>
      </c>
      <c r="F5" s="39"/>
      <c r="G5" s="40" t="s">
        <v>64</v>
      </c>
      <c r="H5" s="40"/>
    </row>
    <row r="6" spans="1:8" ht="23.25" customHeight="1" x14ac:dyDescent="0.2">
      <c r="E6" s="39"/>
      <c r="F6" s="39"/>
      <c r="G6" s="40"/>
      <c r="H6" s="40"/>
    </row>
    <row r="7" spans="1:8" ht="20.25" customHeight="1" x14ac:dyDescent="0.2">
      <c r="A7" s="5" t="s">
        <v>0</v>
      </c>
      <c r="B7" s="5" t="s">
        <v>1</v>
      </c>
      <c r="C7" s="5" t="s">
        <v>2</v>
      </c>
      <c r="D7" s="10" t="s">
        <v>3</v>
      </c>
      <c r="E7" s="6" t="s">
        <v>4</v>
      </c>
      <c r="F7" s="6" t="s">
        <v>5</v>
      </c>
      <c r="G7" s="6" t="s">
        <v>4</v>
      </c>
      <c r="H7" s="6" t="s">
        <v>5</v>
      </c>
    </row>
    <row r="8" spans="1:8" ht="20.25" customHeight="1" x14ac:dyDescent="0.2">
      <c r="A8" s="8"/>
      <c r="B8" s="24" t="s">
        <v>20</v>
      </c>
      <c r="C8" s="16"/>
      <c r="D8" s="17"/>
      <c r="E8" s="3"/>
      <c r="F8" s="3"/>
      <c r="G8" s="4"/>
      <c r="H8" s="4"/>
    </row>
    <row r="9" spans="1:8" ht="14.25" x14ac:dyDescent="0.2">
      <c r="A9" s="19" t="s">
        <v>25</v>
      </c>
      <c r="B9" s="21" t="s">
        <v>47</v>
      </c>
      <c r="C9" s="25" t="s">
        <v>15</v>
      </c>
      <c r="D9" s="23">
        <v>1</v>
      </c>
      <c r="E9" s="26">
        <v>1250</v>
      </c>
      <c r="F9" s="26">
        <f>D9*E9</f>
        <v>1250</v>
      </c>
      <c r="G9" s="27">
        <v>1500</v>
      </c>
      <c r="H9" s="27">
        <f t="shared" ref="H9:H30" si="0">D9*G9</f>
        <v>1500</v>
      </c>
    </row>
    <row r="10" spans="1:8" ht="14.25" x14ac:dyDescent="0.2">
      <c r="A10" s="20" t="s">
        <v>26</v>
      </c>
      <c r="B10" s="22" t="s">
        <v>48</v>
      </c>
      <c r="C10" s="25" t="s">
        <v>15</v>
      </c>
      <c r="D10" s="23">
        <v>1</v>
      </c>
      <c r="E10" s="26">
        <v>90000</v>
      </c>
      <c r="F10" s="26">
        <f t="shared" ref="F10:F30" si="1">D10*E10</f>
        <v>90000</v>
      </c>
      <c r="G10" s="27">
        <v>65509</v>
      </c>
      <c r="H10" s="27">
        <f t="shared" si="0"/>
        <v>65509</v>
      </c>
    </row>
    <row r="11" spans="1:8" ht="14.25" x14ac:dyDescent="0.2">
      <c r="A11" s="20" t="s">
        <v>27</v>
      </c>
      <c r="B11" s="22" t="s">
        <v>49</v>
      </c>
      <c r="C11" s="25" t="s">
        <v>15</v>
      </c>
      <c r="D11" s="23">
        <v>1</v>
      </c>
      <c r="E11" s="26">
        <v>25000</v>
      </c>
      <c r="F11" s="26">
        <f t="shared" si="1"/>
        <v>25000</v>
      </c>
      <c r="G11" s="27">
        <v>1500</v>
      </c>
      <c r="H11" s="27">
        <f t="shared" si="0"/>
        <v>1500</v>
      </c>
    </row>
    <row r="12" spans="1:8" ht="14.25" x14ac:dyDescent="0.2">
      <c r="A12" s="20" t="s">
        <v>28</v>
      </c>
      <c r="B12" s="22" t="s">
        <v>50</v>
      </c>
      <c r="C12" s="25" t="s">
        <v>15</v>
      </c>
      <c r="D12" s="23">
        <v>1</v>
      </c>
      <c r="E12" s="26">
        <v>100000</v>
      </c>
      <c r="F12" s="26">
        <f t="shared" si="1"/>
        <v>100000</v>
      </c>
      <c r="G12" s="27">
        <v>322042</v>
      </c>
      <c r="H12" s="27">
        <f t="shared" si="0"/>
        <v>322042</v>
      </c>
    </row>
    <row r="13" spans="1:8" ht="14.25" x14ac:dyDescent="0.2">
      <c r="A13" s="19" t="s">
        <v>29</v>
      </c>
      <c r="B13" s="21" t="s">
        <v>51</v>
      </c>
      <c r="C13" s="25" t="s">
        <v>13</v>
      </c>
      <c r="D13" s="23">
        <v>50</v>
      </c>
      <c r="E13" s="26">
        <v>340</v>
      </c>
      <c r="F13" s="26">
        <f t="shared" si="1"/>
        <v>17000</v>
      </c>
      <c r="G13" s="27">
        <v>85</v>
      </c>
      <c r="H13" s="27">
        <f t="shared" si="0"/>
        <v>4250</v>
      </c>
    </row>
    <row r="14" spans="1:8" ht="14.25" x14ac:dyDescent="0.2">
      <c r="A14" s="20" t="s">
        <v>30</v>
      </c>
      <c r="B14" s="22" t="s">
        <v>52</v>
      </c>
      <c r="C14" s="25" t="s">
        <v>11</v>
      </c>
      <c r="D14" s="23">
        <v>1</v>
      </c>
      <c r="E14" s="26">
        <v>5000</v>
      </c>
      <c r="F14" s="26">
        <f t="shared" si="1"/>
        <v>5000</v>
      </c>
      <c r="G14" s="27">
        <v>5000</v>
      </c>
      <c r="H14" s="27">
        <f t="shared" si="0"/>
        <v>5000</v>
      </c>
    </row>
    <row r="15" spans="1:8" ht="14.25" x14ac:dyDescent="0.2">
      <c r="A15" s="20" t="s">
        <v>31</v>
      </c>
      <c r="B15" s="21" t="s">
        <v>53</v>
      </c>
      <c r="C15" s="25" t="s">
        <v>11</v>
      </c>
      <c r="D15" s="23">
        <v>1</v>
      </c>
      <c r="E15" s="26">
        <v>5000</v>
      </c>
      <c r="F15" s="26">
        <f t="shared" si="1"/>
        <v>5000</v>
      </c>
      <c r="G15" s="27">
        <v>5000</v>
      </c>
      <c r="H15" s="27">
        <f t="shared" si="0"/>
        <v>5000</v>
      </c>
    </row>
    <row r="16" spans="1:8" ht="14.25" x14ac:dyDescent="0.2">
      <c r="A16" s="19" t="s">
        <v>32</v>
      </c>
      <c r="B16" s="21" t="s">
        <v>54</v>
      </c>
      <c r="C16" s="25" t="s">
        <v>15</v>
      </c>
      <c r="D16" s="23">
        <v>1</v>
      </c>
      <c r="E16" s="26">
        <v>50000</v>
      </c>
      <c r="F16" s="26">
        <f t="shared" si="1"/>
        <v>50000</v>
      </c>
      <c r="G16" s="27">
        <v>25256</v>
      </c>
      <c r="H16" s="27">
        <f t="shared" si="0"/>
        <v>25256</v>
      </c>
    </row>
    <row r="17" spans="1:8" ht="14.25" x14ac:dyDescent="0.2">
      <c r="A17" s="19" t="s">
        <v>33</v>
      </c>
      <c r="B17" s="21" t="s">
        <v>55</v>
      </c>
      <c r="C17" s="25" t="s">
        <v>11</v>
      </c>
      <c r="D17" s="23">
        <v>1</v>
      </c>
      <c r="E17" s="26">
        <v>100000</v>
      </c>
      <c r="F17" s="26">
        <f t="shared" si="1"/>
        <v>100000</v>
      </c>
      <c r="G17" s="27">
        <v>100000</v>
      </c>
      <c r="H17" s="27">
        <f t="shared" si="0"/>
        <v>100000</v>
      </c>
    </row>
    <row r="18" spans="1:8" ht="14.25" x14ac:dyDescent="0.2">
      <c r="A18" s="19" t="s">
        <v>34</v>
      </c>
      <c r="B18" s="21" t="s">
        <v>56</v>
      </c>
      <c r="C18" s="25" t="s">
        <v>11</v>
      </c>
      <c r="D18" s="23">
        <v>1</v>
      </c>
      <c r="E18" s="26">
        <v>10000</v>
      </c>
      <c r="F18" s="26">
        <f t="shared" si="1"/>
        <v>10000</v>
      </c>
      <c r="G18" s="27">
        <v>10000</v>
      </c>
      <c r="H18" s="27">
        <f t="shared" si="0"/>
        <v>10000</v>
      </c>
    </row>
    <row r="19" spans="1:8" ht="14.25" x14ac:dyDescent="0.2">
      <c r="A19" s="19" t="s">
        <v>35</v>
      </c>
      <c r="B19" s="21" t="s">
        <v>57</v>
      </c>
      <c r="C19" s="25" t="s">
        <v>14</v>
      </c>
      <c r="D19" s="23">
        <v>29973</v>
      </c>
      <c r="E19" s="26">
        <v>16</v>
      </c>
      <c r="F19" s="26">
        <f t="shared" si="1"/>
        <v>479568</v>
      </c>
      <c r="G19" s="27">
        <v>9</v>
      </c>
      <c r="H19" s="27">
        <f t="shared" si="0"/>
        <v>269757</v>
      </c>
    </row>
    <row r="20" spans="1:8" ht="14.25" x14ac:dyDescent="0.2">
      <c r="A20" s="19" t="s">
        <v>36</v>
      </c>
      <c r="B20" s="21" t="s">
        <v>58</v>
      </c>
      <c r="C20" s="25" t="s">
        <v>18</v>
      </c>
      <c r="D20" s="23">
        <v>10</v>
      </c>
      <c r="E20" s="26">
        <v>550</v>
      </c>
      <c r="F20" s="26">
        <f t="shared" si="1"/>
        <v>5500</v>
      </c>
      <c r="G20" s="27">
        <v>100</v>
      </c>
      <c r="H20" s="27">
        <f t="shared" si="0"/>
        <v>1000</v>
      </c>
    </row>
    <row r="21" spans="1:8" ht="14.25" x14ac:dyDescent="0.2">
      <c r="A21" s="19" t="s">
        <v>37</v>
      </c>
      <c r="B21" s="21" t="s">
        <v>59</v>
      </c>
      <c r="C21" s="25" t="s">
        <v>11</v>
      </c>
      <c r="D21" s="23">
        <v>1</v>
      </c>
      <c r="E21" s="26">
        <v>20000</v>
      </c>
      <c r="F21" s="26">
        <f t="shared" si="1"/>
        <v>20000</v>
      </c>
      <c r="G21" s="27">
        <v>20000</v>
      </c>
      <c r="H21" s="27">
        <f t="shared" si="0"/>
        <v>20000</v>
      </c>
    </row>
    <row r="22" spans="1:8" ht="14.25" x14ac:dyDescent="0.2">
      <c r="A22" s="19" t="s">
        <v>38</v>
      </c>
      <c r="B22" s="21" t="s">
        <v>65</v>
      </c>
      <c r="C22" s="25" t="s">
        <v>14</v>
      </c>
      <c r="D22" s="23">
        <v>18095</v>
      </c>
      <c r="E22" s="26">
        <v>68</v>
      </c>
      <c r="F22" s="26">
        <f t="shared" si="1"/>
        <v>1230460</v>
      </c>
      <c r="G22" s="27">
        <v>49</v>
      </c>
      <c r="H22" s="27">
        <f t="shared" si="0"/>
        <v>886655</v>
      </c>
    </row>
    <row r="23" spans="1:8" ht="14.25" x14ac:dyDescent="0.2">
      <c r="A23" s="19" t="s">
        <v>39</v>
      </c>
      <c r="B23" s="21" t="s">
        <v>66</v>
      </c>
      <c r="C23" s="25" t="s">
        <v>14</v>
      </c>
      <c r="D23" s="23">
        <v>979</v>
      </c>
      <c r="E23" s="26">
        <v>70</v>
      </c>
      <c r="F23" s="26">
        <f t="shared" si="1"/>
        <v>68530</v>
      </c>
      <c r="G23" s="27">
        <v>67</v>
      </c>
      <c r="H23" s="27">
        <f t="shared" si="0"/>
        <v>65593</v>
      </c>
    </row>
    <row r="24" spans="1:8" ht="14.25" x14ac:dyDescent="0.2">
      <c r="A24" s="19" t="s">
        <v>40</v>
      </c>
      <c r="B24" s="21" t="s">
        <v>67</v>
      </c>
      <c r="C24" s="25" t="s">
        <v>14</v>
      </c>
      <c r="D24" s="23">
        <v>4334</v>
      </c>
      <c r="E24" s="26">
        <v>75</v>
      </c>
      <c r="F24" s="26">
        <f t="shared" si="1"/>
        <v>325050</v>
      </c>
      <c r="G24" s="27">
        <v>85</v>
      </c>
      <c r="H24" s="27">
        <f t="shared" si="0"/>
        <v>368390</v>
      </c>
    </row>
    <row r="25" spans="1:8" ht="14.25" x14ac:dyDescent="0.2">
      <c r="A25" s="19" t="s">
        <v>41</v>
      </c>
      <c r="B25" s="21" t="s">
        <v>68</v>
      </c>
      <c r="C25" s="25" t="s">
        <v>14</v>
      </c>
      <c r="D25" s="23">
        <v>6398</v>
      </c>
      <c r="E25" s="26">
        <v>115</v>
      </c>
      <c r="F25" s="26">
        <f t="shared" si="1"/>
        <v>735770</v>
      </c>
      <c r="G25" s="27">
        <v>92</v>
      </c>
      <c r="H25" s="27">
        <f t="shared" si="0"/>
        <v>588616</v>
      </c>
    </row>
    <row r="26" spans="1:8" ht="14.25" x14ac:dyDescent="0.2">
      <c r="A26" s="19" t="s">
        <v>42</v>
      </c>
      <c r="B26" s="21" t="s">
        <v>69</v>
      </c>
      <c r="C26" s="25" t="s">
        <v>14</v>
      </c>
      <c r="D26" s="23">
        <v>167</v>
      </c>
      <c r="E26" s="26">
        <v>300</v>
      </c>
      <c r="F26" s="26">
        <f t="shared" si="1"/>
        <v>50100</v>
      </c>
      <c r="G26" s="27">
        <v>275</v>
      </c>
      <c r="H26" s="27">
        <f t="shared" si="0"/>
        <v>45925</v>
      </c>
    </row>
    <row r="27" spans="1:8" ht="14.25" x14ac:dyDescent="0.2">
      <c r="A27" s="19" t="s">
        <v>43</v>
      </c>
      <c r="B27" s="21" t="s">
        <v>60</v>
      </c>
      <c r="C27" s="25" t="s">
        <v>10</v>
      </c>
      <c r="D27" s="23">
        <v>400</v>
      </c>
      <c r="E27" s="26">
        <v>200</v>
      </c>
      <c r="F27" s="26">
        <f t="shared" si="1"/>
        <v>80000</v>
      </c>
      <c r="G27" s="27">
        <v>83</v>
      </c>
      <c r="H27" s="27">
        <f t="shared" si="0"/>
        <v>33200</v>
      </c>
    </row>
    <row r="28" spans="1:8" ht="14.25" x14ac:dyDescent="0.2">
      <c r="A28" s="19" t="s">
        <v>44</v>
      </c>
      <c r="B28" s="21" t="s">
        <v>61</v>
      </c>
      <c r="C28" s="25" t="s">
        <v>15</v>
      </c>
      <c r="D28" s="23">
        <v>1</v>
      </c>
      <c r="E28" s="26">
        <v>7500</v>
      </c>
      <c r="F28" s="26">
        <f t="shared" si="1"/>
        <v>7500</v>
      </c>
      <c r="G28" s="27">
        <v>2961</v>
      </c>
      <c r="H28" s="27">
        <f t="shared" si="0"/>
        <v>2961</v>
      </c>
    </row>
    <row r="29" spans="1:8" ht="14.25" x14ac:dyDescent="0.2">
      <c r="A29" s="19" t="s">
        <v>45</v>
      </c>
      <c r="B29" s="21" t="s">
        <v>62</v>
      </c>
      <c r="C29" s="25" t="s">
        <v>15</v>
      </c>
      <c r="D29" s="23">
        <v>1</v>
      </c>
      <c r="E29" s="26">
        <v>7500</v>
      </c>
      <c r="F29" s="26">
        <f t="shared" si="1"/>
        <v>7500</v>
      </c>
      <c r="G29" s="27">
        <v>2139</v>
      </c>
      <c r="H29" s="27">
        <f t="shared" si="0"/>
        <v>2139</v>
      </c>
    </row>
    <row r="30" spans="1:8" ht="14.25" x14ac:dyDescent="0.2">
      <c r="A30" s="19" t="s">
        <v>46</v>
      </c>
      <c r="B30" s="21" t="s">
        <v>63</v>
      </c>
      <c r="C30" s="25" t="s">
        <v>13</v>
      </c>
      <c r="D30" s="23">
        <v>40</v>
      </c>
      <c r="E30" s="26">
        <v>400</v>
      </c>
      <c r="F30" s="26">
        <f t="shared" si="1"/>
        <v>16000</v>
      </c>
      <c r="G30" s="27">
        <v>93</v>
      </c>
      <c r="H30" s="27">
        <f t="shared" si="0"/>
        <v>3720</v>
      </c>
    </row>
    <row r="31" spans="1:8" ht="14.25" x14ac:dyDescent="0.2">
      <c r="A31" s="28"/>
      <c r="B31" s="29"/>
      <c r="C31" s="30"/>
      <c r="D31" s="31"/>
      <c r="E31" s="27"/>
      <c r="F31" s="27"/>
      <c r="G31" s="27"/>
      <c r="H31" s="27"/>
    </row>
    <row r="32" spans="1:8" ht="15" x14ac:dyDescent="0.25">
      <c r="A32" s="28"/>
      <c r="B32" s="32" t="s">
        <v>19</v>
      </c>
      <c r="C32" s="28"/>
      <c r="D32" s="33"/>
      <c r="E32" s="27"/>
      <c r="F32" s="34">
        <f>SUM(F9:F30)</f>
        <v>3429228</v>
      </c>
      <c r="G32" s="34"/>
      <c r="H32" s="34">
        <f>SUM(H9:H30)</f>
        <v>2828013</v>
      </c>
    </row>
    <row r="33" spans="1:8" ht="15" x14ac:dyDescent="0.25">
      <c r="A33" s="35"/>
      <c r="B33" s="32" t="s">
        <v>21</v>
      </c>
      <c r="C33" s="35"/>
      <c r="D33" s="36"/>
      <c r="E33" s="32"/>
      <c r="F33" s="34">
        <f>F32*0.103</f>
        <v>353210.484</v>
      </c>
      <c r="G33" s="34"/>
      <c r="H33" s="34">
        <f t="shared" ref="H33" si="2">H32*0.103</f>
        <v>291285.33899999998</v>
      </c>
    </row>
    <row r="34" spans="1:8" ht="15" x14ac:dyDescent="0.25">
      <c r="A34" s="35"/>
      <c r="B34" s="32" t="s">
        <v>22</v>
      </c>
      <c r="C34" s="35"/>
      <c r="D34" s="36"/>
      <c r="E34" s="32"/>
      <c r="F34" s="37">
        <f>SUM(F32:F33)</f>
        <v>3782438.4840000002</v>
      </c>
      <c r="G34" s="37"/>
      <c r="H34" s="37">
        <f t="shared" ref="H34" si="3">SUM(H32:H33)</f>
        <v>3119298.3390000002</v>
      </c>
    </row>
    <row r="35" spans="1:8" ht="15" x14ac:dyDescent="0.25">
      <c r="A35" s="35"/>
      <c r="B35" s="32" t="s">
        <v>71</v>
      </c>
      <c r="C35" s="35"/>
      <c r="D35" s="36"/>
      <c r="E35" s="32"/>
      <c r="F35" s="37">
        <f>F32*0.1</f>
        <v>342922.80000000005</v>
      </c>
      <c r="G35" s="37"/>
      <c r="H35" s="37">
        <f>H32*0.1</f>
        <v>282801.3</v>
      </c>
    </row>
    <row r="36" spans="1:8" ht="15" x14ac:dyDescent="0.25">
      <c r="A36" s="35"/>
      <c r="B36" s="32" t="s">
        <v>72</v>
      </c>
      <c r="C36" s="35"/>
      <c r="D36" s="36"/>
      <c r="E36" s="32"/>
      <c r="F36" s="37">
        <f>(F32+F35)*1.103</f>
        <v>4160682.3323999997</v>
      </c>
      <c r="G36" s="37"/>
      <c r="H36" s="37">
        <f>(H32+H35)*1.103</f>
        <v>3431228.1728999997</v>
      </c>
    </row>
    <row r="37" spans="1:8" x14ac:dyDescent="0.2">
      <c r="A37" s="13"/>
      <c r="B37" s="7"/>
      <c r="C37" s="13"/>
      <c r="D37" s="18"/>
      <c r="E37" s="7"/>
      <c r="F37" s="12"/>
      <c r="G37" s="12"/>
      <c r="H37" s="12"/>
    </row>
    <row r="39" spans="1:8" x14ac:dyDescent="0.2">
      <c r="H39" s="11"/>
    </row>
    <row r="43" spans="1:8" x14ac:dyDescent="0.2">
      <c r="F43" s="11"/>
    </row>
  </sheetData>
  <mergeCells count="2">
    <mergeCell ref="E5:F6"/>
    <mergeCell ref="G5:H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Sheet2!$A$2:$A$12</xm:f>
          </x14:formula1>
          <xm:sqref>C8:C32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sqref="A1:XFD1048576"/>
    </sheetView>
  </sheetViews>
  <sheetFormatPr defaultColWidth="9.140625" defaultRowHeight="12.75" x14ac:dyDescent="0.2"/>
  <cols>
    <col min="1" max="16384" width="9.140625" style="1"/>
  </cols>
  <sheetData>
    <row r="1" spans="1:1" x14ac:dyDescent="0.2">
      <c r="A1" s="2" t="s">
        <v>7</v>
      </c>
    </row>
    <row r="2" spans="1:1" x14ac:dyDescent="0.2">
      <c r="A2" s="2" t="s">
        <v>8</v>
      </c>
    </row>
    <row r="3" spans="1:1" x14ac:dyDescent="0.2">
      <c r="A3" s="2" t="s">
        <v>9</v>
      </c>
    </row>
    <row r="4" spans="1:1" x14ac:dyDescent="0.2">
      <c r="A4" s="2" t="s">
        <v>10</v>
      </c>
    </row>
    <row r="5" spans="1:1" x14ac:dyDescent="0.2">
      <c r="A5" s="2" t="s">
        <v>11</v>
      </c>
    </row>
    <row r="6" spans="1:1" x14ac:dyDescent="0.2">
      <c r="A6" s="2" t="s">
        <v>12</v>
      </c>
    </row>
    <row r="7" spans="1:1" x14ac:dyDescent="0.2">
      <c r="A7" s="2" t="s">
        <v>13</v>
      </c>
    </row>
    <row r="8" spans="1:1" x14ac:dyDescent="0.2">
      <c r="A8" s="2" t="s">
        <v>14</v>
      </c>
    </row>
    <row r="9" spans="1:1" x14ac:dyDescent="0.2">
      <c r="A9" s="2" t="s">
        <v>15</v>
      </c>
    </row>
    <row r="10" spans="1:1" x14ac:dyDescent="0.2">
      <c r="A10" s="2" t="s">
        <v>16</v>
      </c>
    </row>
    <row r="11" spans="1:1" x14ac:dyDescent="0.2">
      <c r="A11" s="2" t="s">
        <v>17</v>
      </c>
    </row>
    <row r="12" spans="1:1" x14ac:dyDescent="0.2">
      <c r="A12" s="2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B17052BE8C22488E510C603C6BF4FC" ma:contentTypeVersion="11" ma:contentTypeDescription="Create a new document." ma:contentTypeScope="" ma:versionID="262cca98cc6908c6e450ad01e385b976">
  <xsd:schema xmlns:xsd="http://www.w3.org/2001/XMLSchema" xmlns:xs="http://www.w3.org/2001/XMLSchema" xmlns:p="http://schemas.microsoft.com/office/2006/metadata/properties" xmlns:ns3="20d6a4c1-a12c-4e1c-99f7-723bbd9e4256" xmlns:ns4="9eb78b25-82e8-47e3-ad23-bef1c99cfd10" targetNamespace="http://schemas.microsoft.com/office/2006/metadata/properties" ma:root="true" ma:fieldsID="7289303d1d7ccc210941e327ccdce802" ns3:_="" ns4:_="">
    <xsd:import namespace="20d6a4c1-a12c-4e1c-99f7-723bbd9e4256"/>
    <xsd:import namespace="9eb78b25-82e8-47e3-ad23-bef1c99cfd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6a4c1-a12c-4e1c-99f7-723bbd9e42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78b25-82e8-47e3-ad23-bef1c99cf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CA91C6-5F36-4DE1-9E75-D6672065F5C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0d6a4c1-a12c-4e1c-99f7-723bbd9e4256"/>
    <ds:schemaRef ds:uri="http://schemas.openxmlformats.org/package/2006/metadata/core-properties"/>
    <ds:schemaRef ds:uri="9eb78b25-82e8-47e3-ad23-bef1c99cfd1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4D181E-28B7-45EE-933C-B9EFD06F2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58D0D5-4A06-405B-85AD-F3F6839D59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d6a4c1-a12c-4e1c-99f7-723bbd9e4256"/>
    <ds:schemaRef ds:uri="9eb78b25-82e8-47e3-ad23-bef1c99cf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Prussen, Kari</dc:creator>
  <cp:lastModifiedBy>Rowden II, Stan</cp:lastModifiedBy>
  <dcterms:created xsi:type="dcterms:W3CDTF">2020-03-26T23:05:44Z</dcterms:created>
  <dcterms:modified xsi:type="dcterms:W3CDTF">2024-12-19T22:39:02Z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0x0101009CB17052BE8C22488E510C603C6BF4FC</vt:lpwstr>
  </property>
</Properties>
</file>